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72904A71-B375-4E98-9558-86F494A5E852}" xr6:coauthVersionLast="47" xr6:coauthVersionMax="47" xr10:uidLastSave="{00000000-0000-0000-0000-000000000000}"/>
  <bookViews>
    <workbookView xWindow="-30828" yWindow="-108" windowWidth="30936" windowHeight="16896" activeTab="2" xr2:uid="{D57F9B3A-34FD-4211-9893-DF09D86E536D}"/>
  </bookViews>
  <sheets>
    <sheet name="Datenvolumen 2019-2022" sheetId="6" r:id="rId1"/>
    <sheet name="Infografik" sheetId="8" r:id="rId2"/>
    <sheet name="Alle Tarife_202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5" l="1"/>
  <c r="D23" i="5"/>
  <c r="D12" i="5"/>
  <c r="C12" i="5"/>
  <c r="L39" i="5"/>
  <c r="K39" i="5"/>
  <c r="L34" i="5"/>
  <c r="K34" i="5"/>
  <c r="L26" i="5"/>
  <c r="K26" i="5"/>
  <c r="L14" i="5"/>
  <c r="K14" i="5"/>
  <c r="D7" i="8"/>
  <c r="C7" i="8"/>
  <c r="D17" i="6"/>
  <c r="C17" i="6"/>
  <c r="E24" i="6"/>
  <c r="E23" i="6"/>
  <c r="E22" i="6"/>
  <c r="E16" i="6"/>
  <c r="E15" i="6"/>
  <c r="E14" i="6"/>
  <c r="G10" i="6"/>
  <c r="F10" i="6"/>
  <c r="D10" i="6"/>
  <c r="C10" i="6"/>
  <c r="H11" i="5"/>
  <c r="G11" i="5"/>
  <c r="G23" i="5" s="1"/>
  <c r="H19" i="5"/>
  <c r="G19" i="5"/>
  <c r="D19" i="5"/>
  <c r="C19" i="5"/>
  <c r="H23" i="5" l="1"/>
  <c r="E17" i="6"/>
  <c r="E25" i="6"/>
</calcChain>
</file>

<file path=xl/sharedStrings.xml><?xml version="1.0" encoding="utf-8"?>
<sst xmlns="http://schemas.openxmlformats.org/spreadsheetml/2006/main" count="114" uniqueCount="61">
  <si>
    <t>Vodafone</t>
  </si>
  <si>
    <t>Telekom</t>
  </si>
  <si>
    <t>Smartphone-Tarife</t>
  </si>
  <si>
    <t>Red-Tarife</t>
  </si>
  <si>
    <t>Tarifname</t>
  </si>
  <si>
    <t>Grundgebühr pro Monat</t>
  </si>
  <si>
    <t>MagentaMobil S</t>
  </si>
  <si>
    <t>O2 Free S</t>
  </si>
  <si>
    <t>MagentaMobil M</t>
  </si>
  <si>
    <t>O2 Free S Boost</t>
  </si>
  <si>
    <t>MagentaMobil L</t>
  </si>
  <si>
    <t>O2 Free M</t>
  </si>
  <si>
    <t>Durchschnitt</t>
  </si>
  <si>
    <t>O2 Free L</t>
  </si>
  <si>
    <t>O2 Free L Boost</t>
  </si>
  <si>
    <t>Tarife für junge Leute</t>
  </si>
  <si>
    <t>Young-Tarife</t>
  </si>
  <si>
    <t>Smartphone-Tarife für junge Leute</t>
  </si>
  <si>
    <t>MagentaMobil S Young</t>
  </si>
  <si>
    <t>MagentaMobil M Young</t>
  </si>
  <si>
    <t>MagentaMobil L Young</t>
  </si>
  <si>
    <t xml:space="preserve">O2 Free M </t>
  </si>
  <si>
    <t>Daten-volumen</t>
  </si>
  <si>
    <t>Preisniveau</t>
  </si>
  <si>
    <t>Smartphone-Tarife für Senioren (60 Plus)</t>
  </si>
  <si>
    <t>Anbieter</t>
  </si>
  <si>
    <t>Preis pro GB</t>
  </si>
  <si>
    <t>Telefonica</t>
  </si>
  <si>
    <t>Gesamt:</t>
  </si>
  <si>
    <t>Gesamt</t>
  </si>
  <si>
    <t>Daten-volumen    (in GB)</t>
  </si>
  <si>
    <t>Daten-volumen       (in GB)</t>
  </si>
  <si>
    <t>Daten-volumen      (in GB)</t>
  </si>
  <si>
    <t>Daten-volumen     (in GB)</t>
  </si>
  <si>
    <t>Durchschnittliche Grundgebühr</t>
  </si>
  <si>
    <t>Durchschnittliches Datenvolumen       (in GB)</t>
  </si>
  <si>
    <t>Durchschnitt des Datenvolumens      (in GB)</t>
  </si>
  <si>
    <t>3. O2 Telefonica</t>
  </si>
  <si>
    <t>2. Vodafone</t>
  </si>
  <si>
    <t>1. Telekom</t>
  </si>
  <si>
    <t>O2 Grow*</t>
  </si>
  <si>
    <t xml:space="preserve">* Datenvolumen im ersten Jahr bei 40 GB, im zweiten bei 50 GB. </t>
  </si>
  <si>
    <t>GigaMobil XS</t>
  </si>
  <si>
    <t>GigaMobil S</t>
  </si>
  <si>
    <t>GigaMobil M</t>
  </si>
  <si>
    <t>GigaMobil Young S</t>
  </si>
  <si>
    <t>GigaMobil Young M</t>
  </si>
  <si>
    <t>GigaMobil Young L</t>
  </si>
  <si>
    <t>Datenkontingent (in Gigabyte) 2019</t>
  </si>
  <si>
    <t>Datenkontingent (in GB) 2022</t>
  </si>
  <si>
    <t>O2</t>
  </si>
  <si>
    <t>Datenkontingent 2022 (in GB)</t>
  </si>
  <si>
    <t>Datenkontingent 2019 (in Gigabyte)</t>
  </si>
  <si>
    <t>Dreijahresvergleich (2019–2022)</t>
  </si>
  <si>
    <t>Preise Grundgebühr pro Monat 2019</t>
  </si>
  <si>
    <t>Preise Grundgebühr pro Monat 2022</t>
  </si>
  <si>
    <t>Anstieg Datenkontingent (2019–2022)</t>
  </si>
  <si>
    <t>Datenangebot in Handytarifen der Netzbetreiber</t>
  </si>
  <si>
    <t>Durchschnittsverbrauch pro Kopf (2021: 4,3 GB)</t>
  </si>
  <si>
    <t>MagentaMobil XS</t>
  </si>
  <si>
    <r>
      <rPr>
        <b/>
        <sz val="9"/>
        <color theme="1"/>
        <rFont val="Segoe UI"/>
        <family val="2"/>
      </rPr>
      <t>Methode:</t>
    </r>
    <r>
      <rPr>
        <sz val="9"/>
        <color theme="1"/>
        <rFont val="Segoe UI"/>
        <family val="2"/>
      </rPr>
      <t xml:space="preserve"> Es wurde die monatliche Grundgebühr und das durchschnittliche Datenvolumen (ohne unlimitierte Flatrates) aller online verfügbaren Smartphone-Vertragstarife (Postpaid, auch Junge-Leute-Tarife) für Privatkunden (Neukunden) berechnet. Grundlage sind die Tarife der Provider Telekom, Vodafone und Telefonica; der vierte Netzbetreiber Drillisch betreibt noch kein eigenes Netz. Nicht berücksichtigt wurden Hardware, Einmalkosten/Einrichtungskosten sowie zeitliche begrenzte Rabatte/Aktionen. Reine Datentarife, Partnerkarten und Prepaid bleiben außen vor. Quelle sind die Websiten der Anbieter. Alle Angaben ohne Gewähr. Stand: 20.06.2022; die ab Juli geltenden neuen Telekom-Tarife sind bereits berücksichtigt.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</si>
</sst>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sz val="11"/>
      <color rgb="FFFF0000"/>
      <name val="Segoe UI"/>
      <family val="2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Segoe UI"/>
      <family val="2"/>
    </font>
    <font>
      <b/>
      <sz val="12"/>
      <color theme="0"/>
      <name val="Segoe UI"/>
      <family val="2"/>
    </font>
    <font>
      <i/>
      <sz val="11"/>
      <color theme="1"/>
      <name val="Segoe UI"/>
      <family val="2"/>
    </font>
    <font>
      <i/>
      <sz val="10"/>
      <color theme="1"/>
      <name val="Segoe UI"/>
      <family val="2"/>
    </font>
    <font>
      <b/>
      <sz val="18"/>
      <color theme="1"/>
      <name val="Segoe UI"/>
      <family val="2"/>
    </font>
    <font>
      <b/>
      <sz val="11"/>
      <color theme="0"/>
      <name val="Segoe UI"/>
      <family val="2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9DA4AD"/>
      </left>
      <right style="thin">
        <color rgb="FF9DA4AD"/>
      </right>
      <top/>
      <bottom style="thin">
        <color theme="0" tint="-0.34998626667073579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/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theme="0" tint="-0.34998626667073579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theme="1"/>
      </bottom>
      <diagonal/>
    </border>
    <border>
      <left style="thin">
        <color rgb="FF9DA4AD"/>
      </left>
      <right style="thin">
        <color rgb="FF9DA4AD"/>
      </right>
      <top style="thin">
        <color rgb="FF9DA4AD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9DA4AD"/>
      </bottom>
      <diagonal/>
    </border>
    <border>
      <left style="thin">
        <color theme="0"/>
      </left>
      <right/>
      <top/>
      <bottom style="thin">
        <color rgb="FF9DA4AD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9DA4AD"/>
      </bottom>
      <diagonal/>
    </border>
    <border>
      <left style="thin">
        <color rgb="FF9DA4AD"/>
      </left>
      <right style="thin">
        <color rgb="FF9DA4AD"/>
      </right>
      <top style="thin">
        <color theme="1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/>
    <xf numFmtId="14" fontId="6" fillId="2" borderId="1" xfId="0" applyNumberFormat="1" applyFont="1" applyFill="1" applyBorder="1"/>
    <xf numFmtId="0" fontId="5" fillId="2" borderId="0" xfId="0" applyFont="1" applyFill="1" applyAlignment="1">
      <alignment horizontal="left"/>
    </xf>
    <xf numFmtId="8" fontId="8" fillId="2" borderId="0" xfId="0" applyNumberFormat="1" applyFont="1" applyFill="1" applyAlignment="1">
      <alignment horizontal="center" vertical="center" wrapText="1"/>
    </xf>
    <xf numFmtId="0" fontId="9" fillId="2" borderId="0" xfId="1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8" fontId="1" fillId="2" borderId="0" xfId="0" applyNumberFormat="1" applyFont="1" applyFill="1" applyAlignment="1">
      <alignment horizontal="left" vertical="center" wrapText="1"/>
    </xf>
    <xf numFmtId="8" fontId="1" fillId="2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10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  <xf numFmtId="8" fontId="1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8" fontId="8" fillId="2" borderId="2" xfId="0" applyNumberFormat="1" applyFont="1" applyFill="1" applyBorder="1" applyAlignment="1">
      <alignment horizontal="center" vertical="center" wrapText="1"/>
    </xf>
    <xf numFmtId="8" fontId="1" fillId="2" borderId="5" xfId="0" applyNumberFormat="1" applyFont="1" applyFill="1" applyBorder="1" applyAlignment="1">
      <alignment horizontal="center" vertical="center" wrapText="1"/>
    </xf>
    <xf numFmtId="8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0" fillId="5" borderId="9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8" fontId="3" fillId="2" borderId="0" xfId="0" applyNumberFormat="1" applyFont="1" applyFill="1"/>
    <xf numFmtId="0" fontId="1" fillId="4" borderId="3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2" fontId="3" fillId="2" borderId="0" xfId="0" quotePrefix="1" applyNumberFormat="1" applyFont="1" applyFill="1"/>
    <xf numFmtId="0" fontId="1" fillId="2" borderId="0" xfId="0" applyFont="1" applyFill="1"/>
    <xf numFmtId="0" fontId="14" fillId="3" borderId="11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7" fillId="3" borderId="9" xfId="0" applyFont="1" applyFill="1" applyBorder="1" applyAlignment="1">
      <alignment horizontal="center" vertical="center" wrapText="1"/>
    </xf>
    <xf numFmtId="0" fontId="0" fillId="2" borderId="0" xfId="0" applyFill="1"/>
    <xf numFmtId="1" fontId="1" fillId="2" borderId="4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10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8" fontId="19" fillId="2" borderId="4" xfId="0" applyNumberFormat="1" applyFont="1" applyFill="1" applyBorder="1" applyAlignment="1">
      <alignment horizontal="center" vertical="center" wrapText="1"/>
    </xf>
    <xf numFmtId="8" fontId="19" fillId="2" borderId="5" xfId="0" applyNumberFormat="1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8" fontId="8" fillId="2" borderId="1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aseline="0">
                <a:latin typeface="Segoe UI" panose="020B0502040204020203" pitchFamily="34" charset="0"/>
                <a:cs typeface="Segoe UI" panose="020B0502040204020203" pitchFamily="34" charset="0"/>
              </a:rPr>
              <a:t>Aktuelles Daten</a:t>
            </a:r>
            <a:r>
              <a:rPr lang="de-DE" sz="1400">
                <a:latin typeface="Segoe UI" panose="020B0502040204020203" pitchFamily="34" charset="0"/>
                <a:cs typeface="Segoe UI" panose="020B0502040204020203" pitchFamily="34" charset="0"/>
              </a:rPr>
              <a:t>volumen der Netzbetreiber </a:t>
            </a:r>
          </a:p>
        </c:rich>
      </c:tx>
      <c:layout>
        <c:manualLayout>
          <c:xMode val="edge"/>
          <c:yMode val="edge"/>
          <c:x val="0.13412325435605135"/>
          <c:y val="3.031422308629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Infografik!$C$3</c:f>
              <c:strCache>
                <c:ptCount val="1"/>
                <c:pt idx="0">
                  <c:v>Datenkontingent (in Gigabyte) 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Lbls>
            <c:dLbl>
              <c:idx val="3"/>
              <c:tx>
                <c:rich>
                  <a:bodyPr/>
                  <a:lstStyle/>
                  <a:p>
                    <a:fld id="{B1F3F938-85F3-4836-A7F0-FF160790D013}" type="VALUE">
                      <a:rPr lang="en-US" b="1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443-4AAD-810A-540CF05A3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Infografik!$B$4:$B$7</c:f>
              <c:strCache>
                <c:ptCount val="4"/>
                <c:pt idx="0">
                  <c:v>Telekom</c:v>
                </c:pt>
                <c:pt idx="1">
                  <c:v>Vodafone</c:v>
                </c:pt>
                <c:pt idx="2">
                  <c:v>O2</c:v>
                </c:pt>
                <c:pt idx="3">
                  <c:v>Durchschnitt</c:v>
                </c:pt>
              </c:strCache>
            </c:strRef>
          </c:cat>
          <c:val>
            <c:numRef>
              <c:f>Infografik!$C$4:$C$7</c:f>
              <c:numCache>
                <c:formatCode>0.00</c:formatCode>
                <c:ptCount val="4"/>
                <c:pt idx="0">
                  <c:v>5.53</c:v>
                </c:pt>
                <c:pt idx="1">
                  <c:v>9.2799999999999994</c:v>
                </c:pt>
                <c:pt idx="2">
                  <c:v>13.67</c:v>
                </c:pt>
                <c:pt idx="3">
                  <c:v>9.4933333333333323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0-426D-A775-9A4D52CA7E36}"/>
            </c:ext>
          </c:extLst>
        </c:ser>
        <c:ser>
          <c:idx val="1"/>
          <c:order val="1"/>
          <c:tx>
            <c:strRef>
              <c:f>Infografik!$D$3</c:f>
              <c:strCache>
                <c:ptCount val="1"/>
                <c:pt idx="0">
                  <c:v>Datenkontingent (in GB)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3"/>
              <c:tx>
                <c:rich>
                  <a:bodyPr/>
                  <a:lstStyle/>
                  <a:p>
                    <a:fld id="{E48CA68F-8EF9-462F-9A7D-E0114F1E3538}" type="VALUE">
                      <a:rPr lang="en-US" b="1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43-4AAD-810A-540CF05A3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Infografik!$B$4:$B$7</c:f>
              <c:strCache>
                <c:ptCount val="4"/>
                <c:pt idx="0">
                  <c:v>Telekom</c:v>
                </c:pt>
                <c:pt idx="1">
                  <c:v>Vodafone</c:v>
                </c:pt>
                <c:pt idx="2">
                  <c:v>O2</c:v>
                </c:pt>
                <c:pt idx="3">
                  <c:v>Durchschnitt</c:v>
                </c:pt>
              </c:strCache>
            </c:strRef>
          </c:cat>
          <c:val>
            <c:numRef>
              <c:f>Infografik!$D$4:$D$7</c:f>
              <c:numCache>
                <c:formatCode>0.00</c:formatCode>
                <c:ptCount val="4"/>
                <c:pt idx="0">
                  <c:v>20.71</c:v>
                </c:pt>
                <c:pt idx="1">
                  <c:v>22</c:v>
                </c:pt>
                <c:pt idx="2">
                  <c:v>38.6</c:v>
                </c:pt>
                <c:pt idx="3">
                  <c:v>27.103333333333335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0-426D-A775-9A4D52CA7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219103"/>
        <c:axId val="1107228255"/>
      </c:barChart>
      <c:lineChart>
        <c:grouping val="standard"/>
        <c:varyColors val="0"/>
        <c:ser>
          <c:idx val="2"/>
          <c:order val="2"/>
          <c:tx>
            <c:strRef>
              <c:f>Infografik!$C$10</c:f>
              <c:strCache>
                <c:ptCount val="1"/>
                <c:pt idx="0">
                  <c:v>Durchschnittsverbrauch pro Kopf (2021: 4,3 GB)</c:v>
                </c:pt>
              </c:strCache>
            </c:strRef>
          </c:tx>
          <c:spPr>
            <a:ln w="222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  <a:headEnd type="stealth"/>
              <a:tailEnd type="stealth"/>
            </a:ln>
            <a:effectLst/>
          </c:spPr>
          <c:marker>
            <c:symbol val="none"/>
          </c:marker>
          <c:cat>
            <c:strRef>
              <c:f>Infografik!$B$4:$B$7</c:f>
              <c:strCache>
                <c:ptCount val="4"/>
                <c:pt idx="0">
                  <c:v>Telekom</c:v>
                </c:pt>
                <c:pt idx="1">
                  <c:v>Vodafone</c:v>
                </c:pt>
                <c:pt idx="2">
                  <c:v>O2</c:v>
                </c:pt>
                <c:pt idx="3">
                  <c:v>Durchschnitt</c:v>
                </c:pt>
              </c:strCache>
            </c:strRef>
          </c:cat>
          <c:val>
            <c:numRef>
              <c:f>Infografik!$C$11:$C$14</c:f>
              <c:numCache>
                <c:formatCode>0.00</c:formatCode>
                <c:ptCount val="4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70-426D-A775-9A4D52CA7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19103"/>
        <c:axId val="1107228255"/>
      </c:lineChart>
      <c:catAx>
        <c:axId val="110721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1107228255"/>
        <c:crosses val="autoZero"/>
        <c:auto val="1"/>
        <c:lblAlgn val="ctr"/>
        <c:lblOffset val="100"/>
        <c:noMultiLvlLbl val="0"/>
      </c:catAx>
      <c:valAx>
        <c:axId val="1107228255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1107219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1303020</xdr:colOff>
      <xdr:row>2</xdr:row>
      <xdr:rowOff>57150</xdr:rowOff>
    </xdr:from>
    <xdr:to>
      <xdr:col>7</xdr:col>
      <xdr:colOff>38603</xdr:colOff>
      <xdr:row>4</xdr:row>
      <xdr:rowOff>97451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4EB3553-9378-40B1-A8D9-51A0987A9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2470" y="596900"/>
          <a:ext cx="1478783" cy="529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1</xdr:row>
      <xdr:rowOff>161925</xdr:rowOff>
    </xdr:from>
    <xdr:to>
      <xdr:col>4</xdr:col>
      <xdr:colOff>784225</xdr:colOff>
      <xdr:row>15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4EB0262-4F84-4B12-9C64-149566171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311150</xdr:colOff>
      <xdr:row>1</xdr:row>
      <xdr:rowOff>31750</xdr:rowOff>
    </xdr:from>
    <xdr:to>
      <xdr:col>7</xdr:col>
      <xdr:colOff>258313</xdr:colOff>
      <xdr:row>2</xdr:row>
      <xdr:rowOff>376851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C8FDCB-FBA2-47A5-B62A-39E920FEC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5300" y="215900"/>
          <a:ext cx="1471163" cy="529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1</xdr:row>
      <xdr:rowOff>82550</xdr:rowOff>
    </xdr:from>
    <xdr:to>
      <xdr:col>12</xdr:col>
      <xdr:colOff>29713</xdr:colOff>
      <xdr:row>3</xdr:row>
      <xdr:rowOff>72051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85C312-2130-484C-A33D-112819257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4650" y="292100"/>
          <a:ext cx="1471163" cy="529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7085-C1FA-4D46-A4BA-7B3563A77A4D}">
  <dimension ref="B2:L35"/>
  <sheetViews>
    <sheetView topLeftCell="A7" workbookViewId="0">
      <selection activeCell="K28" sqref="K28"/>
    </sheetView>
  </sheetViews>
  <sheetFormatPr baseColWidth="10" defaultColWidth="10.88671875" defaultRowHeight="16.8" x14ac:dyDescent="0.4"/>
  <cols>
    <col min="1" max="1" width="10.88671875" style="1"/>
    <col min="2" max="2" width="12.6640625" style="1" customWidth="1"/>
    <col min="3" max="7" width="19.6640625" style="1" customWidth="1"/>
    <col min="8" max="8" width="19.77734375" style="1" customWidth="1"/>
    <col min="9" max="11" width="10.88671875" style="1"/>
    <col min="12" max="12" width="16.21875" style="1" customWidth="1"/>
    <col min="13" max="16384" width="10.88671875" style="1"/>
  </cols>
  <sheetData>
    <row r="2" spans="2:7" ht="27" x14ac:dyDescent="0.6">
      <c r="B2" s="31" t="s">
        <v>57</v>
      </c>
      <c r="C2" s="43"/>
    </row>
    <row r="3" spans="2:7" ht="20.399999999999999" x14ac:dyDescent="0.45">
      <c r="B3" s="43"/>
      <c r="C3" s="43"/>
    </row>
    <row r="4" spans="2:7" ht="19.2" x14ac:dyDescent="0.45">
      <c r="B4" s="3" t="s">
        <v>53</v>
      </c>
    </row>
    <row r="6" spans="2:7" ht="50.4" x14ac:dyDescent="0.4">
      <c r="B6" s="55" t="s">
        <v>25</v>
      </c>
      <c r="C6" s="42" t="s">
        <v>52</v>
      </c>
      <c r="D6" s="42" t="s">
        <v>51</v>
      </c>
      <c r="E6" s="42" t="s">
        <v>56</v>
      </c>
      <c r="F6" s="42" t="s">
        <v>54</v>
      </c>
      <c r="G6" s="42" t="s">
        <v>55</v>
      </c>
    </row>
    <row r="7" spans="2:7" x14ac:dyDescent="0.4">
      <c r="B7" s="46" t="s">
        <v>1</v>
      </c>
      <c r="C7" s="47">
        <v>5.53</v>
      </c>
      <c r="D7" s="47">
        <v>20.71</v>
      </c>
      <c r="E7" s="56">
        <v>2.7450000000000001</v>
      </c>
      <c r="F7" s="58">
        <v>41.25</v>
      </c>
      <c r="G7" s="58">
        <v>43.52</v>
      </c>
    </row>
    <row r="8" spans="2:7" x14ac:dyDescent="0.4">
      <c r="B8" s="46" t="s">
        <v>0</v>
      </c>
      <c r="C8" s="47">
        <v>9.2799999999999994</v>
      </c>
      <c r="D8" s="47">
        <v>22</v>
      </c>
      <c r="E8" s="56">
        <v>1.3707</v>
      </c>
      <c r="F8" s="58">
        <v>33.32</v>
      </c>
      <c r="G8" s="58">
        <v>35.49</v>
      </c>
    </row>
    <row r="9" spans="2:7" x14ac:dyDescent="0.4">
      <c r="B9" s="49" t="s">
        <v>27</v>
      </c>
      <c r="C9" s="47">
        <v>13.67</v>
      </c>
      <c r="D9" s="50">
        <v>38.6</v>
      </c>
      <c r="E9" s="70">
        <v>1.8237000000000001</v>
      </c>
      <c r="F9" s="69">
        <v>35.619999999999997</v>
      </c>
      <c r="G9" s="69">
        <v>24.99</v>
      </c>
    </row>
    <row r="10" spans="2:7" x14ac:dyDescent="0.4">
      <c r="B10" s="51" t="s">
        <v>12</v>
      </c>
      <c r="C10" s="57">
        <f>SUM(C7:C9)/3</f>
        <v>9.4933333333333323</v>
      </c>
      <c r="D10" s="37">
        <f>SUM(D7:D9)/3</f>
        <v>27.103333333333335</v>
      </c>
      <c r="E10" s="74">
        <v>1.8555999999999999</v>
      </c>
      <c r="F10" s="71">
        <f>SUM(F7:F9)/3</f>
        <v>36.729999999999997</v>
      </c>
      <c r="G10" s="71">
        <f>SUM(G7:G9)/3</f>
        <v>34.666666666666664</v>
      </c>
    </row>
    <row r="11" spans="2:7" x14ac:dyDescent="0.4">
      <c r="B11" s="65"/>
      <c r="C11" s="65"/>
      <c r="D11" s="65"/>
      <c r="E11" s="66"/>
      <c r="F11" s="67"/>
      <c r="G11" s="67"/>
    </row>
    <row r="12" spans="2:7" ht="19.2" x14ac:dyDescent="0.45">
      <c r="B12" s="44">
        <v>2022</v>
      </c>
      <c r="C12" s="45"/>
    </row>
    <row r="13" spans="2:7" ht="50.4" x14ac:dyDescent="0.4">
      <c r="B13" s="55" t="s">
        <v>25</v>
      </c>
      <c r="C13" s="42" t="s">
        <v>35</v>
      </c>
      <c r="D13" s="42" t="s">
        <v>34</v>
      </c>
      <c r="E13" s="42" t="s">
        <v>26</v>
      </c>
    </row>
    <row r="14" spans="2:7" x14ac:dyDescent="0.4">
      <c r="B14" s="46" t="s">
        <v>1</v>
      </c>
      <c r="C14" s="47">
        <v>20.71</v>
      </c>
      <c r="D14" s="35">
        <v>43.52</v>
      </c>
      <c r="E14" s="35">
        <f>D14/C14</f>
        <v>2.1014002897151136</v>
      </c>
      <c r="F14" s="48"/>
      <c r="G14" s="52"/>
    </row>
    <row r="15" spans="2:7" x14ac:dyDescent="0.4">
      <c r="B15" s="46" t="s">
        <v>0</v>
      </c>
      <c r="C15" s="47">
        <v>22</v>
      </c>
      <c r="D15" s="35">
        <v>35.49</v>
      </c>
      <c r="E15" s="35">
        <f>D15/C15</f>
        <v>1.6131818181818183</v>
      </c>
      <c r="F15" s="48"/>
    </row>
    <row r="16" spans="2:7" x14ac:dyDescent="0.4">
      <c r="B16" s="46" t="s">
        <v>27</v>
      </c>
      <c r="C16" s="68">
        <v>38.6</v>
      </c>
      <c r="D16" s="69">
        <v>24.99</v>
      </c>
      <c r="E16" s="39">
        <f>D16/C16</f>
        <v>0.64740932642487037</v>
      </c>
      <c r="F16" s="48"/>
    </row>
    <row r="17" spans="2:8" x14ac:dyDescent="0.4">
      <c r="B17" s="51" t="s">
        <v>29</v>
      </c>
      <c r="C17" s="57">
        <f>SUM(C14:C16)/3</f>
        <v>27.103333333333335</v>
      </c>
      <c r="D17" s="75">
        <f>SUM(D14:D16)/3</f>
        <v>34.666666666666664</v>
      </c>
      <c r="E17" s="38">
        <f>SUM(E14:E16)/3</f>
        <v>1.4539971447739342</v>
      </c>
      <c r="F17" s="48"/>
      <c r="G17" s="48"/>
    </row>
    <row r="18" spans="2:8" ht="13.8" customHeight="1" x14ac:dyDescent="0.45">
      <c r="B18" s="54"/>
      <c r="C18" s="43"/>
    </row>
    <row r="19" spans="2:8" x14ac:dyDescent="0.4">
      <c r="B19" s="54"/>
      <c r="C19" s="8"/>
      <c r="D19" s="8"/>
      <c r="F19" s="8"/>
      <c r="H19" s="52"/>
    </row>
    <row r="20" spans="2:8" ht="14.55" customHeight="1" x14ac:dyDescent="0.45">
      <c r="B20" s="44">
        <v>2019</v>
      </c>
      <c r="C20" s="45"/>
    </row>
    <row r="21" spans="2:8" ht="49.05" customHeight="1" x14ac:dyDescent="0.4">
      <c r="B21" s="55" t="s">
        <v>25</v>
      </c>
      <c r="C21" s="42" t="s">
        <v>36</v>
      </c>
      <c r="D21" s="42" t="s">
        <v>34</v>
      </c>
      <c r="E21" s="42" t="s">
        <v>26</v>
      </c>
    </row>
    <row r="22" spans="2:8" x14ac:dyDescent="0.4">
      <c r="B22" s="46" t="s">
        <v>1</v>
      </c>
      <c r="C22" s="47">
        <v>5.53</v>
      </c>
      <c r="D22" s="35">
        <v>41.25</v>
      </c>
      <c r="E22" s="35">
        <f>D22/C22</f>
        <v>7.4593128390596739</v>
      </c>
      <c r="F22" s="48"/>
    </row>
    <row r="23" spans="2:8" x14ac:dyDescent="0.4">
      <c r="B23" s="46" t="s">
        <v>0</v>
      </c>
      <c r="C23" s="47">
        <v>9.2799999999999994</v>
      </c>
      <c r="D23" s="35">
        <v>33.32</v>
      </c>
      <c r="E23" s="35">
        <f>D23/C23</f>
        <v>3.5905172413793105</v>
      </c>
      <c r="F23" s="48"/>
    </row>
    <row r="24" spans="2:8" x14ac:dyDescent="0.4">
      <c r="B24" s="49" t="s">
        <v>27</v>
      </c>
      <c r="C24" s="50">
        <v>13.67</v>
      </c>
      <c r="D24" s="39">
        <v>35.619999999999997</v>
      </c>
      <c r="E24" s="39">
        <f>D24/C24</f>
        <v>2.6057059253840524</v>
      </c>
      <c r="F24" s="48"/>
    </row>
    <row r="25" spans="2:8" x14ac:dyDescent="0.4">
      <c r="B25" s="51" t="s">
        <v>28</v>
      </c>
      <c r="C25" s="37">
        <v>9.49</v>
      </c>
      <c r="D25" s="38">
        <v>36.729999999999997</v>
      </c>
      <c r="E25" s="38">
        <f>SUM(E22:E24)/3</f>
        <v>4.5518453352743453</v>
      </c>
      <c r="F25" s="48"/>
    </row>
    <row r="26" spans="2:8" ht="14.55" customHeight="1" x14ac:dyDescent="0.4">
      <c r="B26" s="54"/>
      <c r="C26" s="8"/>
      <c r="D26" s="8"/>
    </row>
    <row r="27" spans="2:8" ht="16.5" customHeight="1" x14ac:dyDescent="0.4">
      <c r="B27" s="76" t="s">
        <v>60</v>
      </c>
      <c r="C27" s="76"/>
      <c r="D27" s="76"/>
      <c r="E27" s="76"/>
      <c r="F27" s="76"/>
      <c r="G27" s="76"/>
      <c r="H27" s="76"/>
    </row>
    <row r="28" spans="2:8" x14ac:dyDescent="0.4">
      <c r="B28" s="76"/>
      <c r="C28" s="76"/>
      <c r="D28" s="76"/>
      <c r="E28" s="76"/>
      <c r="F28" s="76"/>
      <c r="G28" s="76"/>
      <c r="H28" s="76"/>
    </row>
    <row r="29" spans="2:8" ht="36" customHeight="1" x14ac:dyDescent="0.4">
      <c r="B29" s="76"/>
      <c r="C29" s="76"/>
      <c r="D29" s="76"/>
      <c r="E29" s="76"/>
      <c r="F29" s="76"/>
      <c r="G29" s="76"/>
      <c r="H29" s="76"/>
    </row>
    <row r="34" spans="11:12" x14ac:dyDescent="0.4">
      <c r="K34" s="53"/>
    </row>
    <row r="35" spans="11:12" x14ac:dyDescent="0.4">
      <c r="L35" s="52"/>
    </row>
  </sheetData>
  <mergeCells count="1">
    <mergeCell ref="B27:H2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B0E2-6713-40BB-9AB1-5BDA6A4345F4}">
  <dimension ref="B3:D14"/>
  <sheetViews>
    <sheetView zoomScaleNormal="100" workbookViewId="0">
      <selection activeCell="J11" sqref="J11"/>
    </sheetView>
  </sheetViews>
  <sheetFormatPr baseColWidth="10" defaultColWidth="10.88671875" defaultRowHeight="14.4" x14ac:dyDescent="0.3"/>
  <cols>
    <col min="1" max="1" width="6.5546875" style="61" customWidth="1"/>
    <col min="2" max="2" width="13.77734375" style="61" customWidth="1"/>
    <col min="3" max="3" width="17.5546875" style="61" customWidth="1"/>
    <col min="4" max="4" width="20.6640625" style="61" customWidth="1"/>
    <col min="5" max="5" width="16.77734375" style="61" customWidth="1"/>
    <col min="6" max="16384" width="10.88671875" style="61"/>
  </cols>
  <sheetData>
    <row r="3" spans="2:4" ht="50.4" x14ac:dyDescent="0.3">
      <c r="C3" s="42" t="s">
        <v>48</v>
      </c>
      <c r="D3" s="42" t="s">
        <v>49</v>
      </c>
    </row>
    <row r="4" spans="2:4" ht="15" x14ac:dyDescent="0.3">
      <c r="B4" s="46" t="s">
        <v>1</v>
      </c>
      <c r="C4" s="47">
        <v>5.53</v>
      </c>
      <c r="D4" s="47">
        <v>20.71</v>
      </c>
    </row>
    <row r="5" spans="2:4" ht="15" x14ac:dyDescent="0.3">
      <c r="B5" s="46" t="s">
        <v>0</v>
      </c>
      <c r="C5" s="47">
        <v>9.2799999999999994</v>
      </c>
      <c r="D5" s="47">
        <v>22</v>
      </c>
    </row>
    <row r="6" spans="2:4" ht="15" x14ac:dyDescent="0.3">
      <c r="B6" s="49" t="s">
        <v>50</v>
      </c>
      <c r="C6" s="47">
        <v>13.67</v>
      </c>
      <c r="D6" s="47">
        <v>38.6</v>
      </c>
    </row>
    <row r="7" spans="2:4" ht="15" x14ac:dyDescent="0.3">
      <c r="B7" s="51" t="s">
        <v>12</v>
      </c>
      <c r="C7" s="57">
        <f>SUM(C4:C6)/3</f>
        <v>9.4933333333333323</v>
      </c>
      <c r="D7" s="57">
        <f>SUM(D4:D6)/3</f>
        <v>27.103333333333335</v>
      </c>
    </row>
    <row r="10" spans="2:4" ht="50.4" x14ac:dyDescent="0.3">
      <c r="C10" s="42" t="s">
        <v>58</v>
      </c>
    </row>
    <row r="11" spans="2:4" ht="15" x14ac:dyDescent="0.3">
      <c r="B11" s="62">
        <v>1</v>
      </c>
      <c r="C11" s="47">
        <v>4.3</v>
      </c>
    </row>
    <row r="12" spans="2:4" ht="15" x14ac:dyDescent="0.3">
      <c r="B12" s="62">
        <v>2</v>
      </c>
      <c r="C12" s="47">
        <v>4.3</v>
      </c>
    </row>
    <row r="13" spans="2:4" ht="15" x14ac:dyDescent="0.3">
      <c r="B13" s="62">
        <v>3</v>
      </c>
      <c r="C13" s="47">
        <v>4.3</v>
      </c>
    </row>
    <row r="14" spans="2:4" ht="15" x14ac:dyDescent="0.3">
      <c r="B14" s="62">
        <v>4</v>
      </c>
      <c r="C14" s="47">
        <v>4.3</v>
      </c>
    </row>
  </sheetData>
  <conditionalFormatting sqref="C11:C14">
    <cfRule type="top10" dxfId="0" priority="1" percent="1" rank="10"/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7A8A-3F83-4021-9DCE-EA152581EDA9}">
  <dimension ref="A1:M46"/>
  <sheetViews>
    <sheetView tabSelected="1" workbookViewId="0">
      <selection activeCell="O45" sqref="O45"/>
    </sheetView>
  </sheetViews>
  <sheetFormatPr baseColWidth="10" defaultColWidth="10.88671875" defaultRowHeight="16.8" x14ac:dyDescent="0.4"/>
  <cols>
    <col min="1" max="1" width="10.88671875" style="1"/>
    <col min="2" max="2" width="23.88671875" style="1" customWidth="1"/>
    <col min="3" max="3" width="10.88671875" style="1"/>
    <col min="4" max="4" width="13.88671875" style="1" customWidth="1"/>
    <col min="5" max="5" width="5.6640625" style="1" customWidth="1"/>
    <col min="6" max="6" width="17.88671875" style="1" customWidth="1"/>
    <col min="7" max="7" width="12.77734375" style="1" customWidth="1"/>
    <col min="8" max="8" width="14.88671875" style="1" customWidth="1"/>
    <col min="9" max="9" width="5.6640625" style="1" customWidth="1"/>
    <col min="10" max="10" width="14.21875" style="1" customWidth="1"/>
    <col min="11" max="11" width="10.88671875" style="1"/>
    <col min="12" max="12" width="14.6640625" style="1" customWidth="1"/>
    <col min="13" max="13" width="5.6640625" style="1" customWidth="1"/>
    <col min="14" max="16384" width="10.88671875" style="1"/>
  </cols>
  <sheetData>
    <row r="1" spans="1:13" x14ac:dyDescent="0.4">
      <c r="B1" s="4"/>
    </row>
    <row r="2" spans="1:13" ht="27" x14ac:dyDescent="0.6">
      <c r="A2" s="19"/>
      <c r="B2" s="31" t="s">
        <v>57</v>
      </c>
    </row>
    <row r="3" spans="1:13" x14ac:dyDescent="0.4">
      <c r="B3" s="27"/>
    </row>
    <row r="4" spans="1:13" ht="19.2" x14ac:dyDescent="0.45">
      <c r="B4" s="2" t="s">
        <v>39</v>
      </c>
      <c r="F4" s="3" t="s">
        <v>38</v>
      </c>
      <c r="J4" s="3" t="s">
        <v>37</v>
      </c>
    </row>
    <row r="5" spans="1:13" x14ac:dyDescent="0.4">
      <c r="B5" s="4"/>
    </row>
    <row r="6" spans="1:13" x14ac:dyDescent="0.4">
      <c r="B6" s="26" t="s">
        <v>2</v>
      </c>
      <c r="C6" s="5"/>
      <c r="D6" s="6"/>
      <c r="E6" s="5"/>
      <c r="F6" s="7" t="s">
        <v>3</v>
      </c>
      <c r="G6" s="5"/>
      <c r="H6" s="5"/>
      <c r="I6" s="5"/>
      <c r="J6" s="7" t="s">
        <v>2</v>
      </c>
      <c r="L6" s="5"/>
    </row>
    <row r="7" spans="1:13" ht="45" x14ac:dyDescent="0.4">
      <c r="A7" s="20"/>
      <c r="B7" s="60" t="s">
        <v>4</v>
      </c>
      <c r="C7" s="60" t="s">
        <v>30</v>
      </c>
      <c r="D7" s="60" t="s">
        <v>5</v>
      </c>
      <c r="E7" s="8"/>
      <c r="F7" s="60" t="s">
        <v>4</v>
      </c>
      <c r="G7" s="60" t="s">
        <v>31</v>
      </c>
      <c r="H7" s="60" t="s">
        <v>5</v>
      </c>
      <c r="J7" s="60" t="s">
        <v>4</v>
      </c>
      <c r="K7" s="60" t="s">
        <v>31</v>
      </c>
      <c r="L7" s="60" t="s">
        <v>5</v>
      </c>
    </row>
    <row r="8" spans="1:13" ht="16.5" customHeight="1" x14ac:dyDescent="0.4">
      <c r="B8" s="21" t="s">
        <v>59</v>
      </c>
      <c r="C8" s="32">
        <v>5</v>
      </c>
      <c r="D8" s="33">
        <v>34.950000000000003</v>
      </c>
      <c r="E8" s="8"/>
      <c r="F8" s="21" t="s">
        <v>42</v>
      </c>
      <c r="G8" s="34">
        <v>5</v>
      </c>
      <c r="H8" s="35">
        <v>29.99</v>
      </c>
      <c r="I8" s="7"/>
      <c r="J8" s="21" t="s">
        <v>7</v>
      </c>
      <c r="K8" s="34">
        <v>3</v>
      </c>
      <c r="L8" s="35">
        <v>19.989999999999998</v>
      </c>
      <c r="M8" s="9"/>
    </row>
    <row r="9" spans="1:13" ht="16.5" customHeight="1" x14ac:dyDescent="0.4">
      <c r="B9" s="21" t="s">
        <v>6</v>
      </c>
      <c r="C9" s="34">
        <v>10</v>
      </c>
      <c r="D9" s="35">
        <v>39.950000000000003</v>
      </c>
      <c r="E9" s="8"/>
      <c r="F9" s="21" t="s">
        <v>43</v>
      </c>
      <c r="G9" s="34">
        <v>12</v>
      </c>
      <c r="H9" s="35">
        <v>39.99</v>
      </c>
      <c r="I9" s="7"/>
      <c r="J9" s="21" t="s">
        <v>9</v>
      </c>
      <c r="K9" s="34">
        <v>6</v>
      </c>
      <c r="L9" s="35">
        <v>24.99</v>
      </c>
      <c r="M9" s="9"/>
    </row>
    <row r="10" spans="1:13" ht="16.5" customHeight="1" x14ac:dyDescent="0.4">
      <c r="B10" s="21" t="s">
        <v>8</v>
      </c>
      <c r="C10" s="34">
        <v>20</v>
      </c>
      <c r="D10" s="35">
        <v>49.95</v>
      </c>
      <c r="E10" s="8"/>
      <c r="F10" s="23" t="s">
        <v>44</v>
      </c>
      <c r="G10" s="23">
        <v>25</v>
      </c>
      <c r="H10" s="36">
        <v>49.99</v>
      </c>
      <c r="I10" s="7"/>
      <c r="J10" s="21" t="s">
        <v>11</v>
      </c>
      <c r="K10" s="34">
        <v>20</v>
      </c>
      <c r="L10" s="35">
        <v>29.99</v>
      </c>
      <c r="M10" s="9"/>
    </row>
    <row r="11" spans="1:13" x14ac:dyDescent="0.4">
      <c r="B11" s="23" t="s">
        <v>10</v>
      </c>
      <c r="C11" s="23">
        <v>40</v>
      </c>
      <c r="D11" s="36">
        <v>59.95</v>
      </c>
      <c r="E11" s="7"/>
      <c r="F11" s="10" t="s">
        <v>12</v>
      </c>
      <c r="G11" s="37">
        <f>SUM(G8:G10)/3</f>
        <v>14</v>
      </c>
      <c r="H11" s="38">
        <f>SUM(H8:H10)/3</f>
        <v>39.99</v>
      </c>
      <c r="I11" s="8"/>
      <c r="J11" s="21" t="s">
        <v>13</v>
      </c>
      <c r="K11" s="34">
        <v>60</v>
      </c>
      <c r="L11" s="35">
        <v>39.99</v>
      </c>
      <c r="M11" s="9"/>
    </row>
    <row r="12" spans="1:13" ht="30" x14ac:dyDescent="0.4">
      <c r="B12" s="10" t="s">
        <v>12</v>
      </c>
      <c r="C12" s="37">
        <f>SUM(C8:C11)/4</f>
        <v>18.75</v>
      </c>
      <c r="D12" s="38">
        <f>SUM(D8:D11)/4</f>
        <v>46.2</v>
      </c>
      <c r="E12" s="12"/>
      <c r="F12" s="7"/>
      <c r="I12" s="8"/>
      <c r="J12" s="21" t="s">
        <v>14</v>
      </c>
      <c r="K12" s="34">
        <v>120</v>
      </c>
      <c r="L12" s="35">
        <v>44.99</v>
      </c>
      <c r="M12" s="9"/>
    </row>
    <row r="13" spans="1:13" x14ac:dyDescent="0.4">
      <c r="B13" s="11"/>
      <c r="C13" s="8"/>
      <c r="D13" s="8"/>
      <c r="E13" s="8"/>
      <c r="F13" s="7"/>
      <c r="J13" s="23" t="s">
        <v>40</v>
      </c>
      <c r="K13" s="23">
        <v>45</v>
      </c>
      <c r="L13" s="36">
        <v>29.99</v>
      </c>
      <c r="M13" s="9"/>
    </row>
    <row r="14" spans="1:13" x14ac:dyDescent="0.4">
      <c r="B14" s="7" t="s">
        <v>15</v>
      </c>
      <c r="C14" s="7"/>
      <c r="D14" s="7"/>
      <c r="E14" s="7"/>
      <c r="F14" s="7" t="s">
        <v>16</v>
      </c>
      <c r="J14" s="10" t="s">
        <v>12</v>
      </c>
      <c r="K14" s="41">
        <f>SUM(K8:K13)/6</f>
        <v>42.333333333333336</v>
      </c>
      <c r="L14" s="38">
        <f>SUM(L8:L13)/6</f>
        <v>31.65666666666667</v>
      </c>
    </row>
    <row r="15" spans="1:13" ht="45" x14ac:dyDescent="0.4">
      <c r="B15" s="60" t="s">
        <v>4</v>
      </c>
      <c r="C15" s="60" t="s">
        <v>32</v>
      </c>
      <c r="D15" s="60" t="s">
        <v>5</v>
      </c>
      <c r="E15" s="19"/>
      <c r="F15" s="60" t="s">
        <v>4</v>
      </c>
      <c r="G15" s="60" t="s">
        <v>32</v>
      </c>
      <c r="H15" s="60" t="s">
        <v>5</v>
      </c>
      <c r="I15" s="30"/>
      <c r="J15" s="28"/>
    </row>
    <row r="16" spans="1:13" ht="16.5" customHeight="1" x14ac:dyDescent="0.4">
      <c r="B16" s="21" t="s">
        <v>18</v>
      </c>
      <c r="C16" s="34">
        <v>10</v>
      </c>
      <c r="D16" s="72">
        <v>29.95</v>
      </c>
      <c r="E16" s="19"/>
      <c r="F16" s="21" t="s">
        <v>45</v>
      </c>
      <c r="G16" s="34">
        <v>10</v>
      </c>
      <c r="H16" s="35">
        <v>24.99</v>
      </c>
      <c r="J16" s="7" t="s">
        <v>17</v>
      </c>
      <c r="M16" s="9"/>
    </row>
    <row r="17" spans="2:13" ht="21.6" customHeight="1" x14ac:dyDescent="0.4">
      <c r="B17" s="21" t="s">
        <v>19</v>
      </c>
      <c r="C17" s="34">
        <v>20</v>
      </c>
      <c r="D17" s="72">
        <v>39.950000000000003</v>
      </c>
      <c r="E17" s="19"/>
      <c r="F17" s="21" t="s">
        <v>46</v>
      </c>
      <c r="G17" s="34">
        <v>30</v>
      </c>
      <c r="H17" s="35">
        <v>29.99</v>
      </c>
      <c r="J17" s="77" t="s">
        <v>4</v>
      </c>
      <c r="K17" s="77" t="s">
        <v>33</v>
      </c>
      <c r="L17" s="79" t="s">
        <v>5</v>
      </c>
      <c r="M17" s="9"/>
    </row>
    <row r="18" spans="2:13" ht="16.5" customHeight="1" x14ac:dyDescent="0.4">
      <c r="B18" s="22" t="s">
        <v>20</v>
      </c>
      <c r="C18" s="22">
        <v>40</v>
      </c>
      <c r="D18" s="73">
        <v>49.95</v>
      </c>
      <c r="E18" s="19"/>
      <c r="F18" s="23" t="s">
        <v>47</v>
      </c>
      <c r="G18" s="23">
        <v>50</v>
      </c>
      <c r="H18" s="36">
        <v>37.99</v>
      </c>
      <c r="I18" s="7"/>
      <c r="J18" s="77"/>
      <c r="K18" s="77"/>
      <c r="L18" s="79"/>
      <c r="M18" s="9"/>
    </row>
    <row r="19" spans="2:13" x14ac:dyDescent="0.4">
      <c r="B19" s="10" t="s">
        <v>12</v>
      </c>
      <c r="C19" s="37">
        <f>SUM(C16:C18)/3</f>
        <v>23.333333333333332</v>
      </c>
      <c r="D19" s="38">
        <f>SUM(D16:D18)/3</f>
        <v>39.950000000000003</v>
      </c>
      <c r="E19" s="7"/>
      <c r="F19" s="10" t="s">
        <v>12</v>
      </c>
      <c r="G19" s="37">
        <f>SUM(G16:G18)/3</f>
        <v>30</v>
      </c>
      <c r="H19" s="38">
        <f>SUM(H16:H18)/3</f>
        <v>30.99</v>
      </c>
      <c r="I19" s="8"/>
      <c r="J19" s="78"/>
      <c r="K19" s="78"/>
      <c r="L19" s="80"/>
    </row>
    <row r="20" spans="2:13" x14ac:dyDescent="0.4">
      <c r="B20" s="29"/>
      <c r="F20" s="28"/>
      <c r="I20" s="8"/>
      <c r="J20" s="24" t="s">
        <v>7</v>
      </c>
      <c r="K20" s="34">
        <v>3</v>
      </c>
      <c r="L20" s="35">
        <v>9.99</v>
      </c>
    </row>
    <row r="21" spans="2:13" ht="30" x14ac:dyDescent="0.4">
      <c r="B21" s="29"/>
      <c r="F21" s="28"/>
      <c r="G21" s="13"/>
      <c r="I21" s="8"/>
      <c r="J21" s="24" t="s">
        <v>9</v>
      </c>
      <c r="K21" s="34">
        <v>6</v>
      </c>
      <c r="L21" s="35">
        <v>14.99</v>
      </c>
    </row>
    <row r="22" spans="2:13" ht="38.4" x14ac:dyDescent="0.45">
      <c r="B22" s="4"/>
      <c r="C22" s="14" t="s">
        <v>22</v>
      </c>
      <c r="D22" s="15" t="s">
        <v>23</v>
      </c>
      <c r="E22" s="13"/>
      <c r="G22" s="14" t="s">
        <v>22</v>
      </c>
      <c r="H22" s="16" t="s">
        <v>23</v>
      </c>
      <c r="J22" s="24" t="s">
        <v>21</v>
      </c>
      <c r="K22" s="34">
        <v>20</v>
      </c>
      <c r="L22" s="35">
        <v>19.989999999999998</v>
      </c>
    </row>
    <row r="23" spans="2:13" x14ac:dyDescent="0.4">
      <c r="B23" s="17" t="s">
        <v>12</v>
      </c>
      <c r="C23" s="37">
        <f>SUM(C8+C9+C10+C11+C16+C17+C18)/7</f>
        <v>20.714285714285715</v>
      </c>
      <c r="D23" s="40">
        <f>SUM(D8+D9+D10+D11+D16+D17+D18)/7</f>
        <v>43.521428571428565</v>
      </c>
      <c r="E23" s="8"/>
      <c r="F23" s="18" t="s">
        <v>12</v>
      </c>
      <c r="G23" s="37">
        <f>SUM(G11+G19)/2</f>
        <v>22</v>
      </c>
      <c r="H23" s="40">
        <f>SUM(H11+H19)/2</f>
        <v>35.49</v>
      </c>
      <c r="J23" s="24" t="s">
        <v>13</v>
      </c>
      <c r="K23" s="34">
        <v>60</v>
      </c>
      <c r="L23" s="35">
        <v>29.99</v>
      </c>
    </row>
    <row r="24" spans="2:13" ht="30" x14ac:dyDescent="0.4">
      <c r="B24" s="4"/>
      <c r="H24" s="48"/>
      <c r="I24" s="8"/>
      <c r="J24" s="25" t="s">
        <v>14</v>
      </c>
      <c r="K24" s="22">
        <v>120</v>
      </c>
      <c r="L24" s="39">
        <v>34.99</v>
      </c>
    </row>
    <row r="25" spans="2:13" x14ac:dyDescent="0.4">
      <c r="B25" s="4"/>
      <c r="I25" s="8"/>
      <c r="J25" s="64" t="s">
        <v>40</v>
      </c>
      <c r="K25" s="23">
        <v>45</v>
      </c>
      <c r="L25" s="36">
        <v>19.989999999999998</v>
      </c>
    </row>
    <row r="26" spans="2:13" ht="16.5" customHeight="1" x14ac:dyDescent="0.4">
      <c r="B26" s="4"/>
      <c r="J26" s="10" t="s">
        <v>12</v>
      </c>
      <c r="K26" s="37">
        <f>SUM(K20:K25)/6</f>
        <v>42.333333333333336</v>
      </c>
      <c r="L26" s="38">
        <f>SUM(L20:L25)/6</f>
        <v>21.656666666666666</v>
      </c>
    </row>
    <row r="27" spans="2:13" x14ac:dyDescent="0.4">
      <c r="B27" s="4"/>
      <c r="J27" s="28"/>
    </row>
    <row r="28" spans="2:13" x14ac:dyDescent="0.4">
      <c r="B28" s="4"/>
      <c r="J28" s="28"/>
    </row>
    <row r="29" spans="2:13" x14ac:dyDescent="0.4">
      <c r="B29" s="4"/>
      <c r="J29" s="7" t="s">
        <v>24</v>
      </c>
    </row>
    <row r="30" spans="2:13" ht="45" x14ac:dyDescent="0.4">
      <c r="B30" s="4"/>
      <c r="J30" s="63" t="s">
        <v>4</v>
      </c>
      <c r="K30" s="63" t="s">
        <v>33</v>
      </c>
      <c r="L30" s="63" t="s">
        <v>5</v>
      </c>
    </row>
    <row r="31" spans="2:13" ht="30" x14ac:dyDescent="0.4">
      <c r="B31" s="4"/>
      <c r="J31" s="24" t="s">
        <v>9</v>
      </c>
      <c r="K31" s="34">
        <v>6</v>
      </c>
      <c r="L31" s="35">
        <v>14.99</v>
      </c>
    </row>
    <row r="32" spans="2:13" x14ac:dyDescent="0.4">
      <c r="B32" s="4"/>
      <c r="J32" s="24" t="s">
        <v>21</v>
      </c>
      <c r="K32" s="34">
        <v>20</v>
      </c>
      <c r="L32" s="35">
        <v>19.989999999999998</v>
      </c>
    </row>
    <row r="33" spans="2:12" x14ac:dyDescent="0.4">
      <c r="B33" s="4"/>
      <c r="J33" s="25" t="s">
        <v>40</v>
      </c>
      <c r="K33" s="22">
        <v>45</v>
      </c>
      <c r="L33" s="39">
        <v>19.989999999999998</v>
      </c>
    </row>
    <row r="34" spans="2:12" x14ac:dyDescent="0.4">
      <c r="B34" s="4"/>
      <c r="J34" s="10" t="s">
        <v>12</v>
      </c>
      <c r="K34" s="37">
        <f>SUM(K31:K33)/3</f>
        <v>23.666666666666668</v>
      </c>
      <c r="L34" s="38">
        <f>SUM(L31:L33)/3</f>
        <v>18.323333333333334</v>
      </c>
    </row>
    <row r="35" spans="2:12" x14ac:dyDescent="0.4">
      <c r="B35" s="4"/>
    </row>
    <row r="36" spans="2:12" x14ac:dyDescent="0.4">
      <c r="B36" s="4"/>
    </row>
    <row r="37" spans="2:12" x14ac:dyDescent="0.4">
      <c r="B37" s="4"/>
    </row>
    <row r="38" spans="2:12" ht="38.4" x14ac:dyDescent="0.45">
      <c r="B38" s="4"/>
      <c r="K38" s="14" t="s">
        <v>22</v>
      </c>
      <c r="L38" s="15" t="s">
        <v>23</v>
      </c>
    </row>
    <row r="39" spans="2:12" ht="16.5" customHeight="1" x14ac:dyDescent="0.4">
      <c r="B39" s="4"/>
      <c r="J39" s="18" t="s">
        <v>12</v>
      </c>
      <c r="K39" s="37">
        <f>SUM(K8+K9+K10+K11+K12+K13+K20+K21+K22+K23+K24+K25+K31+K32+K33)/15</f>
        <v>38.6</v>
      </c>
      <c r="L39" s="40">
        <f>SUM(L8+L9+L10+L11+L12+L13+L20+L21+L22+L23+L24+L25+L31+L32+L33)/15</f>
        <v>24.990000000000006</v>
      </c>
    </row>
    <row r="40" spans="2:12" x14ac:dyDescent="0.4">
      <c r="B40" s="4"/>
    </row>
    <row r="42" spans="2:12" x14ac:dyDescent="0.4">
      <c r="B42" s="59" t="s">
        <v>41</v>
      </c>
    </row>
    <row r="43" spans="2:12" x14ac:dyDescent="0.4">
      <c r="B43" s="76" t="s">
        <v>60</v>
      </c>
      <c r="C43" s="76"/>
      <c r="D43" s="76"/>
      <c r="E43" s="76"/>
      <c r="F43" s="76"/>
      <c r="G43" s="76"/>
      <c r="H43" s="76"/>
      <c r="I43" s="76"/>
      <c r="J43" s="76"/>
    </row>
    <row r="44" spans="2:12" x14ac:dyDescent="0.4">
      <c r="B44" s="76"/>
      <c r="C44" s="76"/>
      <c r="D44" s="76"/>
      <c r="E44" s="76"/>
      <c r="F44" s="76"/>
      <c r="G44" s="76"/>
      <c r="H44" s="76"/>
      <c r="I44" s="76"/>
      <c r="J44" s="76"/>
    </row>
    <row r="45" spans="2:12" x14ac:dyDescent="0.4">
      <c r="B45" s="76"/>
      <c r="C45" s="76"/>
      <c r="D45" s="76"/>
      <c r="E45" s="76"/>
      <c r="F45" s="76"/>
      <c r="G45" s="76"/>
      <c r="H45" s="76"/>
      <c r="I45" s="76"/>
      <c r="J45" s="76"/>
    </row>
    <row r="46" spans="2:12" ht="24" customHeight="1" x14ac:dyDescent="0.4">
      <c r="B46" s="76"/>
      <c r="C46" s="76"/>
      <c r="D46" s="76"/>
      <c r="E46" s="76"/>
      <c r="F46" s="76"/>
      <c r="G46" s="76"/>
      <c r="H46" s="76"/>
      <c r="I46" s="76"/>
      <c r="J46" s="76"/>
    </row>
  </sheetData>
  <mergeCells count="4">
    <mergeCell ref="B43:J46"/>
    <mergeCell ref="J17:J19"/>
    <mergeCell ref="K17:K19"/>
    <mergeCell ref="L17:L1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Datenvolumen 2019-2022</vt:lpstr>
      <vt:lpstr>Infografik</vt:lpstr>
      <vt:lpstr>Alle Tarife_2022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Verena Bloecher</cp:lastModifiedBy>
  <dcterms:created xsi:type="dcterms:W3CDTF">2022-04-05T12:56:00Z</dcterms:created>
  <dcterms:modified xsi:type="dcterms:W3CDTF">2022-07-12T08:49:44Z</dcterms:modified>
</cp:coreProperties>
</file>